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1.xml" ContentType="application/vnd.openxmlformats-officedocument.theme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uheng.zhang/Documents/projects/ACC excel/"/>
    </mc:Choice>
  </mc:AlternateContent>
  <xr:revisionPtr revIDLastSave="0" documentId="8_{A9D8F11B-D475-F741-91A0-92BA33D560E5}" xr6:coauthVersionLast="46" xr6:coauthVersionMax="46" xr10:uidLastSave="{00000000-0000-0000-0000-000000000000}"/>
  <bookViews>
    <workbookView xWindow="-800" yWindow="1460" windowWidth="27240" windowHeight="15640" xr2:uid="{C6CDA5D1-DCBC-5A43-A62D-4A9862042453}"/>
  </bookViews>
  <sheets>
    <sheet name="transformation rate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2" l="1"/>
  <c r="O7" i="2" s="1"/>
  <c r="U7" i="2"/>
  <c r="V7" i="2"/>
  <c r="N8" i="2"/>
  <c r="Q8" i="2" s="1"/>
  <c r="R8" i="2" s="1"/>
  <c r="S8" i="2" s="1"/>
  <c r="O8" i="2"/>
  <c r="U8" i="2"/>
  <c r="V8" i="2"/>
  <c r="N9" i="2"/>
  <c r="O9" i="2"/>
  <c r="Q9" i="2"/>
  <c r="R9" i="2" s="1"/>
  <c r="S9" i="2" s="1"/>
  <c r="U9" i="2"/>
  <c r="V9" i="2"/>
  <c r="C10" i="2"/>
  <c r="D10" i="2"/>
  <c r="E10" i="2"/>
  <c r="F10" i="2"/>
  <c r="T13" i="2"/>
  <c r="C14" i="2"/>
  <c r="D14" i="2"/>
  <c r="E14" i="2"/>
  <c r="F14" i="2"/>
  <c r="C18" i="2"/>
  <c r="D18" i="2"/>
  <c r="E18" i="2"/>
  <c r="F18" i="2" s="1"/>
  <c r="H18" i="2"/>
  <c r="I18" i="2"/>
  <c r="M27" i="2"/>
  <c r="N27" i="2"/>
  <c r="Q7" i="2" l="1"/>
  <c r="R7" i="2" s="1"/>
  <c r="S7" i="2" s="1"/>
</calcChain>
</file>

<file path=xl/sharedStrings.xml><?xml version="1.0" encoding="utf-8"?>
<sst xmlns="http://schemas.openxmlformats.org/spreadsheetml/2006/main" count="24" uniqueCount="22">
  <si>
    <t xml:space="preserve">  </t>
  </si>
  <si>
    <t>x100</t>
  </si>
  <si>
    <t>1 pixel^2 = ?um^2</t>
  </si>
  <si>
    <t>1 pixel=?um</t>
  </si>
  <si>
    <t>um</t>
  </si>
  <si>
    <t>pixels</t>
  </si>
  <si>
    <t xml:space="preserve"> </t>
  </si>
  <si>
    <t>3min</t>
  </si>
  <si>
    <t>2min</t>
  </si>
  <si>
    <t>5min</t>
  </si>
  <si>
    <t>um^2/s</t>
  </si>
  <si>
    <t>tr area/s</t>
  </si>
  <si>
    <t>tr area pixel^2</t>
  </si>
  <si>
    <t>time s</t>
  </si>
  <si>
    <t>RK</t>
  </si>
  <si>
    <t>ln</t>
  </si>
  <si>
    <t>1/K</t>
  </si>
  <si>
    <t>K</t>
  </si>
  <si>
    <r>
      <t>Transformation rate (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m^2/s)</t>
    </r>
  </si>
  <si>
    <r>
      <t>T(</t>
    </r>
    <r>
      <rPr>
        <sz val="11"/>
        <color theme="1"/>
        <rFont val="Arial"/>
        <family val="2"/>
      </rPr>
      <t>°C)</t>
    </r>
  </si>
  <si>
    <t>poly</t>
  </si>
  <si>
    <t>triggering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</si>
</sst>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16" fontId="1" fillId="0" borderId="0" xfId="1" applyNumberFormat="1"/>
    <xf numFmtId="0" fontId="2" fillId="0" borderId="8" xfId="1" applyFont="1" applyBorder="1"/>
    <xf numFmtId="0" fontId="1" fillId="2" borderId="0" xfId="1" applyFill="1"/>
    <xf numFmtId="0" fontId="3" fillId="0" borderId="0" xfId="1" applyFont="1"/>
    <xf numFmtId="0" fontId="3" fillId="2" borderId="0" xfId="1" applyFont="1" applyFill="1"/>
    <xf numFmtId="0" fontId="2" fillId="0" borderId="6" xfId="1" applyFont="1" applyBorder="1"/>
    <xf numFmtId="0" fontId="2" fillId="0" borderId="7" xfId="1" applyFont="1" applyBorder="1"/>
  </cellXfs>
  <cellStyles count="2">
    <cellStyle name="Normal" xfId="0" builtinId="0"/>
    <cellStyle name="Normal 2" xfId="1" xr:uid="{AB6A2BFA-8649-6344-A5BF-D8D9D9DF4F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'transformation rate'!$L$6</c:f>
              <c:strCache>
                <c:ptCount val="1"/>
                <c:pt idx="0">
                  <c:v>Transformation rate (µm^2/s)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'transformation rate'!$K$7:$K$9</c:f>
              <c:numCache>
                <c:formatCode>General</c:formatCode>
                <c:ptCount val="3"/>
                <c:pt idx="0">
                  <c:v>140</c:v>
                </c:pt>
                <c:pt idx="1">
                  <c:v>150</c:v>
                </c:pt>
                <c:pt idx="2">
                  <c:v>160</c:v>
                </c:pt>
              </c:numCache>
            </c:numRef>
          </c:xVal>
          <c:yVal>
            <c:numRef>
              <c:f>'transformation rate'!$L$7:$L$9</c:f>
              <c:numCache>
                <c:formatCode>General</c:formatCode>
                <c:ptCount val="3"/>
                <c:pt idx="0">
                  <c:v>0.60299999999999998</c:v>
                </c:pt>
                <c:pt idx="1">
                  <c:v>3.8519999999999999</c:v>
                </c:pt>
                <c:pt idx="2">
                  <c:v>17.053999999999998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4A-3A41-A781-26F715368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756504"/>
        <c:axId val="396756896"/>
      </c:scatterChart>
      <c:valAx>
        <c:axId val="396756504"/>
        <c:scaling>
          <c:orientation val="minMax"/>
          <c:max val="2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Temperature (°C)</a:t>
                </a:r>
              </a:p>
              <a:p>
                <a:pPr>
                  <a:defRPr/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756896"/>
        <c:crosses val="autoZero"/>
        <c:crossBetween val="midCat"/>
      </c:valAx>
      <c:valAx>
        <c:axId val="396756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transformation rate (um^2)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75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'transformation rate'!$M$6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'transformation rate'!$K$7:$K$9</c:f>
              <c:numCache>
                <c:formatCode>General</c:formatCode>
                <c:ptCount val="3"/>
                <c:pt idx="0">
                  <c:v>140</c:v>
                </c:pt>
                <c:pt idx="1">
                  <c:v>150</c:v>
                </c:pt>
                <c:pt idx="2">
                  <c:v>160</c:v>
                </c:pt>
              </c:numCache>
            </c:numRef>
          </c:xVal>
          <c:yVal>
            <c:numRef>
              <c:f>'transformation rate'!$M$7:$M$9</c:f>
              <c:numCache>
                <c:formatCode>General</c:formatCode>
                <c:ptCount val="3"/>
                <c:pt idx="0">
                  <c:v>-0.50569215592095917</c:v>
                </c:pt>
                <c:pt idx="1">
                  <c:v>1.3486106661487489</c:v>
                </c:pt>
                <c:pt idx="2">
                  <c:v>2.8363691435923117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73-624E-B405-A33C633CC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758072"/>
        <c:axId val="396760424"/>
      </c:scatterChart>
      <c:valAx>
        <c:axId val="39675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760424"/>
        <c:crosses val="autoZero"/>
        <c:crossBetween val="midCat"/>
      </c:valAx>
      <c:valAx>
        <c:axId val="396760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75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'transformation rate'!$P$6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921836106867955E-2"/>
                  <c:y val="-0.5732307157036994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ln(K)= -29924/T + 71.971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'transformation rate'!$U$7:$U$9</c:f>
                <c:numCache>
                  <c:formatCode>General</c:formatCode>
                  <c:ptCount val="3"/>
                  <c:pt idx="0">
                    <c:v>0.31089307761589191</c:v>
                  </c:pt>
                  <c:pt idx="1">
                    <c:v>0.24469786435546781</c:v>
                  </c:pt>
                  <c:pt idx="2">
                    <c:v>0.155580986666219</c:v>
                  </c:pt>
                </c:numCache>
              </c:numRef>
            </c:plus>
            <c:minus>
              <c:numRef>
                <c:f>'transformation rate'!$U$7:$U$9</c:f>
                <c:numCache>
                  <c:formatCode>General</c:formatCode>
                  <c:ptCount val="3"/>
                  <c:pt idx="0">
                    <c:v>0.31089307761589191</c:v>
                  </c:pt>
                  <c:pt idx="1">
                    <c:v>0.24469786435546781</c:v>
                  </c:pt>
                  <c:pt idx="2">
                    <c:v>0.155580986666219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'transformation rate'!$O$7:$O$9</c:f>
              <c:numCache>
                <c:formatCode>General</c:formatCode>
                <c:ptCount val="3"/>
                <c:pt idx="0">
                  <c:v>2.4204284158296022E-3</c:v>
                </c:pt>
                <c:pt idx="1">
                  <c:v>2.3632281696797826E-3</c:v>
                </c:pt>
                <c:pt idx="2">
                  <c:v>2.3086690522913541E-3</c:v>
                </c:pt>
              </c:numCache>
            </c:numRef>
          </c:xVal>
          <c:yVal>
            <c:numRef>
              <c:f>'transformation rate'!$P$7:$P$9</c:f>
              <c:numCache>
                <c:formatCode>General</c:formatCode>
                <c:ptCount val="3"/>
                <c:pt idx="0">
                  <c:v>-0.50569215592095917</c:v>
                </c:pt>
                <c:pt idx="1">
                  <c:v>1.3486106661487489</c:v>
                </c:pt>
                <c:pt idx="2">
                  <c:v>2.8363691435923117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80-314B-B512-1A480E1DD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758856"/>
        <c:axId val="396760032"/>
      </c:scatterChart>
      <c:valAx>
        <c:axId val="396758856"/>
        <c:scaling>
          <c:orientation val="minMax"/>
          <c:max val="2.4300000000000007E-3"/>
          <c:min val="2.3000000000000004E-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1/T (K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0.42576541549628494"/>
              <c:y val="0.88331000291630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760032"/>
        <c:crosses val="autoZero"/>
        <c:crossBetween val="midCat"/>
        <c:majorUnit val="4.0000000000000017E-5"/>
      </c:valAx>
      <c:valAx>
        <c:axId val="396760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ln(</a:t>
                </a:r>
                <a:r>
                  <a:rPr lang="el-GR"/>
                  <a:t>β</a:t>
                </a:r>
                <a:r>
                  <a:rPr lang="en-GB" baseline="-25000"/>
                  <a:t>ACC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7588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94008</xdr:colOff>
      <xdr:row>9</xdr:row>
      <xdr:rowOff>49695</xdr:rowOff>
    </xdr:from>
    <xdr:to>
      <xdr:col>11</xdr:col>
      <xdr:colOff>1919909</xdr:colOff>
      <xdr:row>23</xdr:row>
      <xdr:rowOff>59220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5C15B8-908D-834F-ACD1-4363B2F8C3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3519</xdr:colOff>
      <xdr:row>33</xdr:row>
      <xdr:rowOff>55907</xdr:rowOff>
    </xdr:from>
    <xdr:to>
      <xdr:col>14</xdr:col>
      <xdr:colOff>401498</xdr:colOff>
      <xdr:row>47</xdr:row>
      <xdr:rowOff>128380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A33AEA-BB96-134F-81E8-5E8B8A0F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252621</xdr:colOff>
      <xdr:row>9</xdr:row>
      <xdr:rowOff>7454</xdr:rowOff>
    </xdr:from>
    <xdr:to>
      <xdr:col>14</xdr:col>
      <xdr:colOff>496958</xdr:colOff>
      <xdr:row>23</xdr:row>
      <xdr:rowOff>25676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9F0833-8E5D-E640-8FD5-DAD68B1D02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B7B6B-2E26-C144-9F90-3CDC27153DDD}">
  <dimension ref="A2:V31"/>
  <sheetViews>
    <sheetView tabSelected="1" zoomScale="88" zoomScaleNormal="88" workbookViewId="0">
      <selection activeCell="W16" sqref="W16"/>
    </sheetView>
  </sheetViews>
  <sheetFormatPr baseColWidth="10" defaultColWidth="8.83203125" defaultRowHeight="15" x14ac:dyDescent="0.2"/>
  <cols>
    <col min="1" max="1" width="20" style="1" customWidth="1"/>
    <col min="2" max="6" width="8.83203125" style="1"/>
    <col min="7" max="7" width="4.1640625" style="1" customWidth="1"/>
    <col min="8" max="10" width="9.1640625" style="1" hidden="1" customWidth="1"/>
    <col min="11" max="11" width="8.83203125" style="1"/>
    <col min="12" max="12" width="35.33203125" style="1" customWidth="1"/>
    <col min="13" max="16384" width="8.83203125" style="1"/>
  </cols>
  <sheetData>
    <row r="2" spans="1:22" x14ac:dyDescent="0.2">
      <c r="A2" s="1" t="s">
        <v>21</v>
      </c>
      <c r="B2" s="1">
        <v>140</v>
      </c>
    </row>
    <row r="3" spans="1:22" x14ac:dyDescent="0.2">
      <c r="A3" s="1" t="s">
        <v>20</v>
      </c>
      <c r="B3" s="1">
        <v>190</v>
      </c>
    </row>
    <row r="6" spans="1:22" x14ac:dyDescent="0.2">
      <c r="K6" s="1" t="s">
        <v>19</v>
      </c>
      <c r="L6" s="1" t="s">
        <v>18</v>
      </c>
      <c r="M6" s="1" t="s">
        <v>15</v>
      </c>
      <c r="N6" s="1" t="s">
        <v>17</v>
      </c>
      <c r="O6" s="1" t="s">
        <v>16</v>
      </c>
      <c r="P6" s="1" t="s">
        <v>15</v>
      </c>
      <c r="Q6" s="1" t="s">
        <v>14</v>
      </c>
    </row>
    <row r="7" spans="1:22" ht="16" thickBot="1" x14ac:dyDescent="0.25">
      <c r="B7" s="1" t="s">
        <v>13</v>
      </c>
      <c r="C7" s="1" t="s">
        <v>12</v>
      </c>
      <c r="D7" s="1" t="s">
        <v>11</v>
      </c>
      <c r="E7" s="1" t="s">
        <v>10</v>
      </c>
      <c r="K7" s="1">
        <v>140</v>
      </c>
      <c r="L7" s="1">
        <v>0.60299999999999998</v>
      </c>
      <c r="M7" s="1">
        <v>-0.50569215592095917</v>
      </c>
      <c r="N7" s="1">
        <f>K7+273.15</f>
        <v>413.15</v>
      </c>
      <c r="O7" s="1">
        <f>1/N7</f>
        <v>2.4204284158296022E-3</v>
      </c>
      <c r="P7" s="1">
        <v>-0.50569215592095917</v>
      </c>
      <c r="Q7" s="1">
        <f>N7*8.314</f>
        <v>3434.9290999999998</v>
      </c>
      <c r="R7" s="1">
        <f>3434.93/Q7</f>
        <v>1.0000002620141417</v>
      </c>
      <c r="S7" s="1">
        <f>EXP(-R7)</f>
        <v>0.36787934478183892</v>
      </c>
      <c r="T7" s="1">
        <v>0.82299999999999995</v>
      </c>
      <c r="U7" s="1">
        <f>LN(T7)-M7</f>
        <v>0.31089307761589191</v>
      </c>
      <c r="V7" s="1">
        <f>LN(L7)</f>
        <v>-0.50583808225495164</v>
      </c>
    </row>
    <row r="8" spans="1:22" x14ac:dyDescent="0.2">
      <c r="A8" s="1">
        <v>140</v>
      </c>
      <c r="B8" s="11">
        <v>0</v>
      </c>
      <c r="C8" s="16">
        <v>59720</v>
      </c>
      <c r="D8" s="15"/>
      <c r="K8" s="1">
        <v>150</v>
      </c>
      <c r="L8" s="1">
        <v>3.8519999999999999</v>
      </c>
      <c r="M8" s="1">
        <v>1.3486106661487489</v>
      </c>
      <c r="N8" s="1">
        <f>K8+273.15</f>
        <v>423.15</v>
      </c>
      <c r="O8" s="1">
        <f>1/N8</f>
        <v>2.3632281696797826E-3</v>
      </c>
      <c r="P8" s="1">
        <v>1.3486106661487489</v>
      </c>
      <c r="Q8" s="1">
        <f>8.314*N8</f>
        <v>3518.0690999999997</v>
      </c>
      <c r="R8" s="1">
        <f>3434.93/Q8</f>
        <v>0.97636797412535192</v>
      </c>
      <c r="S8" s="1">
        <f>EXP(-R8)</f>
        <v>0.37667671695238425</v>
      </c>
      <c r="T8" s="1">
        <v>4.92</v>
      </c>
      <c r="U8" s="1">
        <f>LN(T8)-M8</f>
        <v>0.24469786435546781</v>
      </c>
      <c r="V8" s="1">
        <f>LN(L8)</f>
        <v>1.3485924939358791</v>
      </c>
    </row>
    <row r="9" spans="1:22" x14ac:dyDescent="0.2">
      <c r="B9" s="6" t="s">
        <v>9</v>
      </c>
      <c r="C9" s="1">
        <v>210492</v>
      </c>
      <c r="D9" s="5"/>
      <c r="K9" s="1">
        <v>160</v>
      </c>
      <c r="L9" s="1">
        <v>17.053999999999998</v>
      </c>
      <c r="M9" s="1">
        <v>2.8363691435923117</v>
      </c>
      <c r="N9" s="1">
        <f>K9+273.15</f>
        <v>433.15</v>
      </c>
      <c r="O9" s="1">
        <f>1/N9</f>
        <v>2.3086690522913541E-3</v>
      </c>
      <c r="P9" s="1">
        <v>2.8363691435923117</v>
      </c>
      <c r="Q9" s="1">
        <f>8.314*N9</f>
        <v>3601.2091</v>
      </c>
      <c r="R9" s="1">
        <f>3434.93/Q9</f>
        <v>0.95382686887023582</v>
      </c>
      <c r="S9" s="1">
        <f>EXP(-R9)</f>
        <v>0.38526384455873014</v>
      </c>
      <c r="T9" s="1">
        <v>19.924499999999998</v>
      </c>
      <c r="U9" s="1">
        <f>LN(T9)-M9</f>
        <v>0.155580986666219</v>
      </c>
      <c r="V9" s="1">
        <f>LN(L9)</f>
        <v>2.8363847803198579</v>
      </c>
    </row>
    <row r="10" spans="1:22" ht="16" thickBot="1" x14ac:dyDescent="0.25">
      <c r="B10" s="4">
        <v>300</v>
      </c>
      <c r="C10" s="3">
        <f>C9-C8</f>
        <v>150772</v>
      </c>
      <c r="D10" s="2">
        <f>C10/B10</f>
        <v>502.57333333333332</v>
      </c>
      <c r="E10" s="14">
        <f>D10*0.0012</f>
        <v>0.60308799999999996</v>
      </c>
      <c r="F10" s="1">
        <f>LN(E10)</f>
        <v>-0.50569215592095917</v>
      </c>
    </row>
    <row r="11" spans="1:22" ht="16" thickBot="1" x14ac:dyDescent="0.25">
      <c r="E11" s="13"/>
    </row>
    <row r="12" spans="1:22" x14ac:dyDescent="0.2">
      <c r="B12" s="9">
        <v>0</v>
      </c>
      <c r="C12" s="8">
        <v>3688887</v>
      </c>
      <c r="D12" s="7"/>
      <c r="E12" s="13"/>
    </row>
    <row r="13" spans="1:22" x14ac:dyDescent="0.2">
      <c r="A13" s="1">
        <v>150</v>
      </c>
      <c r="B13" s="6" t="s">
        <v>8</v>
      </c>
      <c r="C13" s="1">
        <v>4074094</v>
      </c>
      <c r="D13" s="5"/>
      <c r="E13" s="13"/>
      <c r="T13" s="1">
        <f>LN(L7)</f>
        <v>-0.50583808225495164</v>
      </c>
    </row>
    <row r="14" spans="1:22" ht="16" thickBot="1" x14ac:dyDescent="0.25">
      <c r="B14" s="4">
        <v>120</v>
      </c>
      <c r="C14" s="3">
        <f>C13-C12</f>
        <v>385207</v>
      </c>
      <c r="D14" s="2">
        <f>C14/B14</f>
        <v>3210.0583333333334</v>
      </c>
      <c r="E14" s="13">
        <f>D14*0.0012</f>
        <v>3.8520699999999999</v>
      </c>
      <c r="F14" s="1">
        <f>LN(E14)</f>
        <v>1.3486106661487489</v>
      </c>
    </row>
    <row r="15" spans="1:22" ht="16" thickBot="1" x14ac:dyDescent="0.25"/>
    <row r="16" spans="1:22" x14ac:dyDescent="0.2">
      <c r="B16" s="9">
        <v>0</v>
      </c>
      <c r="C16" s="8">
        <v>281225</v>
      </c>
      <c r="D16" s="7"/>
      <c r="H16" s="1">
        <v>621390</v>
      </c>
    </row>
    <row r="17" spans="1:19" x14ac:dyDescent="0.2">
      <c r="A17" s="1">
        <v>160</v>
      </c>
      <c r="B17" s="6" t="s">
        <v>7</v>
      </c>
      <c r="C17" s="1">
        <v>2839285</v>
      </c>
      <c r="D17" s="5"/>
      <c r="H17" s="1">
        <v>1939956</v>
      </c>
    </row>
    <row r="18" spans="1:19" ht="16" thickBot="1" x14ac:dyDescent="0.25">
      <c r="B18" s="4">
        <v>180</v>
      </c>
      <c r="C18" s="3">
        <f>C17-C16</f>
        <v>2558060</v>
      </c>
      <c r="D18" s="2">
        <f>C18/B18</f>
        <v>14211.444444444445</v>
      </c>
      <c r="E18" s="12">
        <f>D18*0.0012</f>
        <v>17.053733333333334</v>
      </c>
      <c r="F18" s="1">
        <f>LN(E18)</f>
        <v>2.8363691435923117</v>
      </c>
      <c r="G18" s="1">
        <v>90</v>
      </c>
      <c r="H18" s="1">
        <f>H17-H16</f>
        <v>1318566</v>
      </c>
      <c r="I18" s="1">
        <f>H18/G18</f>
        <v>14650.733333333334</v>
      </c>
    </row>
    <row r="19" spans="1:19" ht="16" thickBot="1" x14ac:dyDescent="0.25">
      <c r="S19" s="1" t="s">
        <v>6</v>
      </c>
    </row>
    <row r="20" spans="1:19" x14ac:dyDescent="0.2">
      <c r="B20" s="11"/>
      <c r="C20" s="8"/>
      <c r="D20" s="7"/>
      <c r="E20" s="10"/>
    </row>
    <row r="21" spans="1:19" x14ac:dyDescent="0.2">
      <c r="B21" s="6"/>
      <c r="D21" s="5"/>
    </row>
    <row r="22" spans="1:19" ht="16" thickBot="1" x14ac:dyDescent="0.25">
      <c r="B22" s="4"/>
      <c r="C22" s="3"/>
      <c r="D22" s="2"/>
    </row>
    <row r="24" spans="1:19" x14ac:dyDescent="0.2">
      <c r="H24" s="1" t="s">
        <v>0</v>
      </c>
    </row>
    <row r="25" spans="1:19" ht="16" thickBot="1" x14ac:dyDescent="0.25"/>
    <row r="26" spans="1:19" x14ac:dyDescent="0.2">
      <c r="J26" s="9"/>
      <c r="K26" s="8" t="s">
        <v>5</v>
      </c>
      <c r="L26" s="8" t="s">
        <v>4</v>
      </c>
      <c r="M26" s="8" t="s">
        <v>3</v>
      </c>
      <c r="N26" s="8" t="s">
        <v>2</v>
      </c>
      <c r="O26" s="7"/>
    </row>
    <row r="27" spans="1:19" x14ac:dyDescent="0.2">
      <c r="J27" s="6" t="s">
        <v>1</v>
      </c>
      <c r="K27" s="1">
        <v>5219.25</v>
      </c>
      <c r="L27" s="1">
        <v>180</v>
      </c>
      <c r="M27" s="1">
        <f>L27/K27</f>
        <v>3.448771375197586E-2</v>
      </c>
      <c r="N27" s="1">
        <f>M27^2</f>
        <v>1.1894023998382248E-3</v>
      </c>
      <c r="O27" s="5"/>
    </row>
    <row r="28" spans="1:19" ht="16" thickBot="1" x14ac:dyDescent="0.25">
      <c r="J28" s="4"/>
      <c r="K28" s="3"/>
      <c r="L28" s="3"/>
      <c r="M28" s="3"/>
      <c r="N28" s="3">
        <v>1.1999999999999999E-3</v>
      </c>
      <c r="O28" s="2"/>
    </row>
    <row r="31" spans="1:19" x14ac:dyDescent="0.2">
      <c r="K31" s="1" t="s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3AEB3-12D1-E74B-8F91-92ED21A0402F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4B40E8EE-19A5-4979-9962-967D89BEAACE}"/>
</file>

<file path=customXml/itemProps2.xml><?xml version="1.0" encoding="utf-8"?>
<ds:datastoreItem xmlns:ds="http://schemas.openxmlformats.org/officeDocument/2006/customXml" ds:itemID="{DDFBCE41-3D8E-43CC-A4A1-E5D79D22EE83}"/>
</file>

<file path=customXml/itemProps3.xml><?xml version="1.0" encoding="utf-8"?>
<ds:datastoreItem xmlns:ds="http://schemas.openxmlformats.org/officeDocument/2006/customXml" ds:itemID="{4A75CE5E-4430-4884-AAD0-FD419A591D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transformation rate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2021-04-23T03:12:43Z</dcterms:created>
  <dcterms:modified xsi:type="dcterms:W3CDTF">2021-04-23T03:14:09Z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